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6883196e798036/Desktop/Gladwin 2026/"/>
    </mc:Choice>
  </mc:AlternateContent>
  <xr:revisionPtr revIDLastSave="6" documentId="8_{CDBD85AB-B213-4556-AE22-FCF0CABE482B}" xr6:coauthVersionLast="47" xr6:coauthVersionMax="47" xr10:uidLastSave="{055C82D5-23CA-4B85-BA7A-25CCFB6B591D}"/>
  <bookViews>
    <workbookView xWindow="-120" yWindow="-120" windowWidth="20730" windowHeight="11040" xr2:uid="{31E33A24-9D10-401A-96CC-FD79BC139F8E}"/>
  </bookViews>
  <sheets>
    <sheet name="Riverfron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K13" i="2"/>
  <c r="R13" i="2" s="1"/>
  <c r="I14" i="2"/>
  <c r="K14" i="2"/>
  <c r="Q14" i="2" s="1"/>
  <c r="I2" i="2"/>
  <c r="K2" i="2"/>
  <c r="R2" i="2" s="1"/>
  <c r="I3" i="2"/>
  <c r="K3" i="2"/>
  <c r="Q3" i="2" s="1"/>
  <c r="D5" i="2"/>
  <c r="G5" i="2"/>
  <c r="H5" i="2"/>
  <c r="J5" i="2"/>
  <c r="L5" i="2"/>
  <c r="M5" i="2"/>
  <c r="O5" i="2"/>
  <c r="P5" i="2"/>
  <c r="S3" i="2" l="1"/>
  <c r="S2" i="2"/>
  <c r="Q2" i="2"/>
  <c r="I6" i="2"/>
  <c r="S14" i="2"/>
  <c r="R14" i="2"/>
  <c r="I7" i="2"/>
  <c r="K5" i="2"/>
  <c r="Q13" i="2"/>
  <c r="R3" i="2"/>
  <c r="S13" i="2"/>
  <c r="S7" i="2" l="1"/>
  <c r="P7" i="2"/>
  <c r="M7" i="2"/>
</calcChain>
</file>

<file path=xl/sharedStrings.xml><?xml version="1.0" encoding="utf-8"?>
<sst xmlns="http://schemas.openxmlformats.org/spreadsheetml/2006/main" count="57" uniqueCount="45">
  <si>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</si>
  <si>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</si>
  <si>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</si>
  <si>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</si>
  <si>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</si>
  <si>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</si>
  <si>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</si>
  <si>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Cur. Asmnt.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</si>
  <si>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</si>
  <si>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</si>
  <si>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</si>
  <si>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</si>
  <si>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</si>
  <si>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</si>
  <si>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</si>
  <si>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</si>
  <si>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</si>
  <si>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</si>
  <si>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</si>
  <si>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</si>
  <si>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Other Parcels in Sale</t>
  </si>
  <si>
    <t>Land Table</t>
  </si>
  <si>
    <t>N M-30</t>
  </si>
  <si>
    <t>WD</t>
  </si>
  <si>
    <t>03-ARM'S LENGTH</t>
  </si>
  <si>
    <t>RIVERFRONT</t>
  </si>
  <si>
    <t>080-013-104-002-00</t>
  </si>
  <si>
    <t>080-013-104-003-00</t>
  </si>
  <si>
    <t>080-013-401-002-04</t>
  </si>
  <si>
    <t>2153 N M-30</t>
  </si>
  <si>
    <t>080-013-401-002-20</t>
  </si>
  <si>
    <t>2194 SUGAR RIVER TRAIL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</si>
  <si>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</si>
  <si>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</si>
  <si>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</si>
  <si>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</si>
  <si>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</si>
  <si>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</si>
  <si>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</si>
  <si>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$25,000 per acre </t>
  </si>
  <si>
    <t xml:space="preserve"> </t>
  </si>
  <si>
    <t>Used</t>
  </si>
  <si>
    <t>10 acre sales</t>
  </si>
  <si>
    <t>Excess acres were valued using the residential acres table</t>
  </si>
  <si>
    <t>Riverfront acres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</si>
</sst>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3" fillId="3" borderId="0" xfId="0" applyFont="1" applyFill="1"/>
    <xf numFmtId="0" fontId="3" fillId="3" borderId="2" xfId="0" applyFont="1" applyFill="1" applyBorder="1"/>
    <xf numFmtId="6" fontId="2" fillId="2" borderId="0" xfId="0" applyNumberFormat="1" applyFont="1" applyFill="1" applyAlignment="1">
      <alignment horizontal="center"/>
    </xf>
    <xf numFmtId="6" fontId="0" fillId="0" borderId="0" xfId="0" applyNumberFormat="1"/>
    <xf numFmtId="6" fontId="3" fillId="3" borderId="1" xfId="0" applyNumberFormat="1" applyFont="1" applyFill="1" applyBorder="1"/>
    <xf numFmtId="6" fontId="3" fillId="3" borderId="0" xfId="0" applyNumberFormat="1" applyFont="1" applyFill="1"/>
    <xf numFmtId="6" fontId="3" fillId="3" borderId="2" xfId="0" applyNumberFormat="1" applyFont="1" applyFill="1" applyBorder="1"/>
    <xf numFmtId="164" fontId="2" fillId="2" borderId="0" xfId="0" applyNumberFormat="1" applyFont="1" applyFill="1" applyAlignment="1">
      <alignment horizontal="center"/>
    </xf>
    <xf numFmtId="164" fontId="0" fillId="0" borderId="0" xfId="0" applyNumberFormat="1"/>
    <xf numFmtId="164" fontId="3" fillId="3" borderId="1" xfId="0" applyNumberFormat="1" applyFont="1" applyFill="1" applyBorder="1"/>
    <xf numFmtId="164" fontId="3" fillId="3" borderId="0" xfId="0" applyNumberFormat="1" applyFont="1" applyFill="1"/>
    <xf numFmtId="164" fontId="3" fillId="3" borderId="2" xfId="0" applyNumberFormat="1" applyFont="1" applyFill="1" applyBorder="1"/>
    <xf numFmtId="165" fontId="2" fillId="2" borderId="0" xfId="0" applyNumberFormat="1" applyFont="1" applyFill="1" applyAlignment="1">
      <alignment horizontal="center"/>
    </xf>
    <xf numFmtId="165" fontId="0" fillId="0" borderId="0" xfId="0" applyNumberFormat="1"/>
    <xf numFmtId="165" fontId="3" fillId="3" borderId="1" xfId="0" applyNumberFormat="1" applyFont="1" applyFill="1" applyBorder="1"/>
    <xf numFmtId="165" fontId="3" fillId="3" borderId="0" xfId="0" applyNumberFormat="1" applyFont="1" applyFill="1"/>
    <xf numFmtId="165" fontId="3" fillId="3" borderId="2" xfId="0" applyNumberFormat="1" applyFont="1" applyFill="1" applyBorder="1"/>
    <xf numFmtId="166" fontId="2" fillId="2" borderId="0" xfId="0" applyNumberFormat="1" applyFont="1" applyFill="1" applyAlignment="1">
      <alignment horizontal="center"/>
    </xf>
    <xf numFmtId="166" fontId="0" fillId="0" borderId="0" xfId="0" applyNumberFormat="1"/>
    <xf numFmtId="166" fontId="3" fillId="3" borderId="1" xfId="0" applyNumberFormat="1" applyFont="1" applyFill="1" applyBorder="1"/>
    <xf numFmtId="166" fontId="3" fillId="3" borderId="0" xfId="0" applyNumberFormat="1" applyFont="1" applyFill="1"/>
    <xf numFmtId="167" fontId="2" fillId="2" borderId="0" xfId="0" applyNumberFormat="1" applyFont="1" applyFill="1" applyAlignment="1">
      <alignment horizontal="center"/>
    </xf>
    <xf numFmtId="167" fontId="0" fillId="0" borderId="0" xfId="0" applyNumberFormat="1"/>
    <xf numFmtId="167" fontId="3" fillId="3" borderId="1" xfId="0" applyNumberFormat="1" applyFont="1" applyFill="1" applyBorder="1"/>
    <xf numFmtId="167" fontId="3" fillId="3" borderId="0" xfId="0" applyNumberFormat="1" applyFont="1" applyFill="1"/>
    <xf numFmtId="167" fontId="3" fillId="3" borderId="2" xfId="0" applyNumberFormat="1" applyFont="1" applyFill="1" applyBorder="1"/>
    <xf numFmtId="40" fontId="2" fillId="2" borderId="0" xfId="0" applyNumberFormat="1" applyFont="1" applyFill="1" applyAlignment="1">
      <alignment horizontal="center"/>
    </xf>
    <xf numFmtId="40" fontId="0" fillId="0" borderId="0" xfId="0" applyNumberFormat="1"/>
    <xf numFmtId="40" fontId="3" fillId="3" borderId="1" xfId="0" applyNumberFormat="1" applyFont="1" applyFill="1" applyBorder="1"/>
    <xf numFmtId="40" fontId="3" fillId="3" borderId="0" xfId="0" applyNumberFormat="1" applyFont="1" applyFill="1"/>
    <xf numFmtId="40" fontId="3" fillId="3" borderId="2" xfId="0" applyNumberFormat="1" applyFont="1" applyFill="1" applyBorder="1"/>
    <xf numFmtId="8" fontId="2" fillId="2" borderId="0" xfId="0" applyNumberFormat="1" applyFont="1" applyFill="1" applyAlignment="1">
      <alignment horizontal="center"/>
    </xf>
    <xf numFmtId="8" fontId="0" fillId="0" borderId="0" xfId="0" applyNumberFormat="1"/>
    <xf numFmtId="8" fontId="3" fillId="3" borderId="1" xfId="0" applyNumberFormat="1" applyFont="1" applyFill="1" applyBorder="1"/>
    <xf numFmtId="8" fontId="3" fillId="3" borderId="0" xfId="0" applyNumberFormat="1" applyFont="1" applyFill="1"/>
    <xf numFmtId="8" fontId="3" fillId="3" borderId="2" xfId="0" applyNumberFormat="1" applyFont="1" applyFill="1" applyBorder="1"/>
    <xf numFmtId="168" fontId="3" fillId="3" borderId="2" xfId="0" applyNumberFormat="1" applyFont="1" applyFill="1" applyBorder="1"/>
    <xf numFmtId="40" fontId="1" fillId="0" borderId="0" xfId="0" applyNumberFormat="1" applyFont="1"/>
    <xf numFmtId="164" fontId="1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619125</xdr:colOff>
      <xdr:row>17</xdr:row>
      <xdr:rowOff>28575</xdr:rowOff>
    </xdr:from>
    <xdr:to>
      <xdr:col>18</xdr:col>
      <xdr:colOff>1086814</xdr:colOff>
      <xdr:row>33</xdr:row>
      <xdr:rowOff>95685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0BA173-BA91-5626-0444-547B3CECC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63525" y="3286125"/>
          <a:ext cx="6906589" cy="311511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08B78-FE2C-4FFE-AB94-52667FBD2EDF}">
  <dimension ref="A1:AP17"/>
  <sheetViews>
    <sheetView tabSelected="1" view="pageLayout" topLeftCell="K13" zoomScaleNormal="100" workbookViewId="0">
      <selection activeCell="T22" sqref="T22"/>
    </sheetView>
  </sheetViews>
  <sheetFormatPr defaultRowHeight="15" x14ac:dyDescent="0.25"/>
  <cols>
    <col min="1" max="1" width="20.28515625" customWidth="1"/>
    <col min="2" max="2" width="23.5703125" customWidth="1"/>
    <col min="3" max="3" width="13.7109375" style="17" customWidth="1"/>
    <col min="4" max="4" width="12.5703125" style="7" customWidth="1"/>
    <col min="5" max="5" width="8.7109375" customWidth="1"/>
    <col min="6" max="6" width="14.7109375" customWidth="1"/>
    <col min="7" max="7" width="13.28515625" style="7" customWidth="1"/>
    <col min="8" max="8" width="11.7109375" style="7" customWidth="1"/>
    <col min="9" max="9" width="11" style="12" customWidth="1"/>
    <col min="10" max="10" width="13.42578125" style="7" customWidth="1"/>
    <col min="11" max="11" width="14.85546875" style="7" customWidth="1"/>
    <col min="12" max="12" width="14.28515625" style="7" customWidth="1"/>
    <col min="13" max="13" width="14.28515625" style="22" customWidth="1"/>
    <col min="14" max="14" width="10.7109375" style="26" customWidth="1"/>
    <col min="15" max="15" width="14.7109375" style="31" customWidth="1"/>
    <col min="16" max="16" width="16.7109375" style="31" customWidth="1"/>
    <col min="17" max="17" width="15.7109375" style="7" customWidth="1"/>
    <col min="18" max="18" width="17.7109375" style="7" customWidth="1"/>
    <col min="19" max="19" width="17.7109375" style="36" customWidth="1"/>
    <col min="20" max="20" width="11.140625" style="31" customWidth="1"/>
    <col min="21" max="21" width="22.85546875" customWidth="1"/>
    <col min="22" max="22" width="12.5703125" customWidth="1"/>
  </cols>
  <sheetData>
    <row r="1" spans="1:42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21" t="s">
        <v>12</v>
      </c>
      <c r="N1" s="25" t="s">
        <v>13</v>
      </c>
      <c r="O1" s="30" t="s">
        <v>14</v>
      </c>
      <c r="P1" s="30" t="s">
        <v>15</v>
      </c>
      <c r="Q1" s="6" t="s">
        <v>16</v>
      </c>
      <c r="R1" s="6" t="s">
        <v>17</v>
      </c>
      <c r="S1" s="35" t="s">
        <v>18</v>
      </c>
      <c r="T1" s="30" t="s">
        <v>19</v>
      </c>
      <c r="U1" s="1" t="s">
        <v>20</v>
      </c>
      <c r="V1" s="1" t="s">
        <v>21</v>
      </c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x14ac:dyDescent="0.25">
      <c r="A2" t="s">
        <v>28</v>
      </c>
      <c r="B2" t="s">
        <v>29</v>
      </c>
      <c r="C2" s="17">
        <v>45611</v>
      </c>
      <c r="D2" s="7">
        <v>365000</v>
      </c>
      <c r="E2" t="s">
        <v>23</v>
      </c>
      <c r="F2" t="s">
        <v>24</v>
      </c>
      <c r="G2" s="7">
        <v>365000</v>
      </c>
      <c r="H2" s="7">
        <v>164000</v>
      </c>
      <c r="I2" s="12">
        <f>H2/G2*100</f>
        <v>44.93150684931507</v>
      </c>
      <c r="J2" s="7">
        <v>327939</v>
      </c>
      <c r="K2" s="7">
        <f>G2-260439</f>
        <v>104561</v>
      </c>
      <c r="L2" s="7">
        <v>67500</v>
      </c>
      <c r="M2" s="22">
        <v>611.59</v>
      </c>
      <c r="N2" s="26">
        <v>450</v>
      </c>
      <c r="O2" s="31">
        <v>4.5</v>
      </c>
      <c r="P2" s="31">
        <v>4.5</v>
      </c>
      <c r="Q2" s="7">
        <f>K2/M2</f>
        <v>170.96584313020159</v>
      </c>
      <c r="R2" s="7">
        <f>K2/O2</f>
        <v>23235.777777777777</v>
      </c>
      <c r="S2" s="36">
        <f>K2/O2/43560</f>
        <v>0.53342005917763491</v>
      </c>
      <c r="T2" s="31">
        <v>611.59</v>
      </c>
      <c r="V2" t="s">
        <v>25</v>
      </c>
    </row>
    <row r="3" spans="1:42" x14ac:dyDescent="0.25">
      <c r="A3" t="s">
        <v>30</v>
      </c>
      <c r="B3" t="s">
        <v>31</v>
      </c>
      <c r="C3" s="17">
        <v>45132</v>
      </c>
      <c r="D3" s="7">
        <v>430000</v>
      </c>
      <c r="E3" t="s">
        <v>23</v>
      </c>
      <c r="F3" t="s">
        <v>24</v>
      </c>
      <c r="G3" s="7">
        <v>430000</v>
      </c>
      <c r="H3" s="7">
        <v>192300</v>
      </c>
      <c r="I3" s="12">
        <f>H3/G3*100</f>
        <v>44.720930232558139</v>
      </c>
      <c r="J3" s="7">
        <v>384657</v>
      </c>
      <c r="K3" s="7">
        <f>G3-322257</f>
        <v>107743</v>
      </c>
      <c r="L3" s="7">
        <v>62400</v>
      </c>
      <c r="M3" s="22">
        <v>644</v>
      </c>
      <c r="N3" s="26">
        <v>263.00311299999998</v>
      </c>
      <c r="O3" s="31">
        <v>4.16</v>
      </c>
      <c r="P3" s="31">
        <v>4.16</v>
      </c>
      <c r="Q3" s="7">
        <f>K3/M3</f>
        <v>167.30279503105589</v>
      </c>
      <c r="R3" s="7">
        <f>K3/O3</f>
        <v>25899.759615384613</v>
      </c>
      <c r="S3" s="36">
        <f>K3/O3/43560</f>
        <v>0.59457666701984879</v>
      </c>
      <c r="T3" s="31">
        <v>644</v>
      </c>
      <c r="V3" t="s">
        <v>25</v>
      </c>
    </row>
    <row r="4" spans="1:42" ht="15.75" thickBot="1" x14ac:dyDescent="0.3"/>
    <row r="5" spans="1:42" ht="15.75" thickTop="1" x14ac:dyDescent="0.25">
      <c r="A5" s="3"/>
      <c r="B5" s="3"/>
      <c r="C5" s="18" t="s">
        <v>32</v>
      </c>
      <c r="D5" s="8">
        <f>+SUM(D2:D4)</f>
        <v>795000</v>
      </c>
      <c r="E5" s="3"/>
      <c r="F5" s="3"/>
      <c r="G5" s="8">
        <f>+SUM(G2:G4)</f>
        <v>795000</v>
      </c>
      <c r="H5" s="8">
        <f>+SUM(H2:H4)</f>
        <v>356300</v>
      </c>
      <c r="I5" s="13"/>
      <c r="J5" s="8">
        <f>+SUM(J2:J4)</f>
        <v>712596</v>
      </c>
      <c r="K5" s="8">
        <f>+SUM(K2:K4)</f>
        <v>212304</v>
      </c>
      <c r="L5" s="8">
        <f>+SUM(L2:L4)</f>
        <v>129900</v>
      </c>
      <c r="M5" s="23">
        <f>+SUM(M2:M4)</f>
        <v>1255.5900000000001</v>
      </c>
      <c r="N5" s="27"/>
      <c r="O5" s="32">
        <f>+SUM(O2:O4)</f>
        <v>8.66</v>
      </c>
      <c r="P5" s="32">
        <f>+SUM(P2:P4)</f>
        <v>8.66</v>
      </c>
      <c r="Q5" s="8"/>
      <c r="R5" s="8"/>
      <c r="S5" s="37"/>
      <c r="T5" s="32"/>
      <c r="U5" s="3"/>
      <c r="V5" s="3"/>
    </row>
    <row r="6" spans="1:42" x14ac:dyDescent="0.25">
      <c r="A6" s="4"/>
      <c r="B6" s="4"/>
      <c r="C6" s="19"/>
      <c r="D6" s="9"/>
      <c r="E6" s="4"/>
      <c r="F6" s="4"/>
      <c r="G6" s="9"/>
      <c r="H6" s="9" t="s">
        <v>33</v>
      </c>
      <c r="I6" s="14">
        <f>H5/G5*100</f>
        <v>44.817610062893081</v>
      </c>
      <c r="J6" s="9"/>
      <c r="K6" s="9"/>
      <c r="L6" s="9" t="s">
        <v>34</v>
      </c>
      <c r="M6" s="24"/>
      <c r="N6" s="28"/>
      <c r="O6" s="33" t="s">
        <v>34</v>
      </c>
      <c r="P6" s="33"/>
      <c r="Q6" s="9"/>
      <c r="R6" s="9" t="s">
        <v>34</v>
      </c>
      <c r="S6" s="38"/>
      <c r="T6" s="33"/>
      <c r="U6" s="4"/>
      <c r="V6" s="4"/>
    </row>
    <row r="7" spans="1:42" x14ac:dyDescent="0.25">
      <c r="A7" s="5"/>
      <c r="B7" s="5"/>
      <c r="C7" s="20"/>
      <c r="D7" s="10"/>
      <c r="E7" s="5"/>
      <c r="F7" s="5"/>
      <c r="G7" s="10"/>
      <c r="H7" s="10" t="s">
        <v>35</v>
      </c>
      <c r="I7" s="15">
        <f>STDEV(I2:I4)</f>
        <v>0.14890015366814696</v>
      </c>
      <c r="J7" s="10"/>
      <c r="K7" s="10"/>
      <c r="L7" s="10" t="s">
        <v>36</v>
      </c>
      <c r="M7" s="40">
        <f>K5/M5</f>
        <v>169.08704274484504</v>
      </c>
      <c r="N7" s="29"/>
      <c r="O7" s="34" t="s">
        <v>37</v>
      </c>
      <c r="P7" s="34">
        <f>K5/O5</f>
        <v>24515.473441108545</v>
      </c>
      <c r="Q7" s="10"/>
      <c r="R7" s="10" t="s">
        <v>38</v>
      </c>
      <c r="S7" s="39">
        <f>K5/O5/43560</f>
        <v>0.56279782922655064</v>
      </c>
      <c r="T7" s="34"/>
      <c r="U7" s="5"/>
      <c r="V7" s="5"/>
    </row>
    <row r="9" spans="1:42" x14ac:dyDescent="0.25">
      <c r="O9" s="41" t="s">
        <v>41</v>
      </c>
      <c r="P9" s="41" t="s">
        <v>39</v>
      </c>
      <c r="R9" s="7" t="s">
        <v>40</v>
      </c>
    </row>
    <row r="10" spans="1:42" x14ac:dyDescent="0.25">
      <c r="Q10" s="7" t="s">
        <v>43</v>
      </c>
    </row>
    <row r="12" spans="1:42" x14ac:dyDescent="0.25">
      <c r="A12" s="42" t="s">
        <v>42</v>
      </c>
    </row>
    <row r="13" spans="1:42" x14ac:dyDescent="0.25">
      <c r="A13" t="s">
        <v>26</v>
      </c>
      <c r="B13" t="s">
        <v>22</v>
      </c>
      <c r="C13" s="17">
        <v>45692</v>
      </c>
      <c r="D13" s="7">
        <v>126795</v>
      </c>
      <c r="E13" t="s">
        <v>23</v>
      </c>
      <c r="F13" t="s">
        <v>24</v>
      </c>
      <c r="G13" s="7">
        <v>126795</v>
      </c>
      <c r="H13" s="7">
        <v>40200</v>
      </c>
      <c r="I13" s="12">
        <f>H13/G13*100</f>
        <v>31.704720217674197</v>
      </c>
      <c r="J13" s="7">
        <v>80400</v>
      </c>
      <c r="K13" s="7">
        <f>G13-0</f>
        <v>126795</v>
      </c>
      <c r="L13" s="7">
        <v>80400</v>
      </c>
      <c r="M13" s="22">
        <v>401</v>
      </c>
      <c r="N13" s="26">
        <v>1525</v>
      </c>
      <c r="O13" s="31">
        <v>10.4</v>
      </c>
      <c r="P13" s="31">
        <v>10.4</v>
      </c>
      <c r="Q13" s="7">
        <f>K13/M13</f>
        <v>316.19700748129674</v>
      </c>
      <c r="R13" s="7">
        <f>K13/O13</f>
        <v>12191.826923076922</v>
      </c>
      <c r="S13" s="36">
        <f>K13/O13/43560</f>
        <v>0.27988583386310656</v>
      </c>
      <c r="T13" s="31">
        <v>401</v>
      </c>
      <c r="V13" t="s">
        <v>25</v>
      </c>
    </row>
    <row r="14" spans="1:42" x14ac:dyDescent="0.25">
      <c r="A14" t="s">
        <v>27</v>
      </c>
      <c r="B14" t="s">
        <v>22</v>
      </c>
      <c r="C14" s="17">
        <v>45456</v>
      </c>
      <c r="D14" s="7">
        <v>95000</v>
      </c>
      <c r="E14" t="s">
        <v>23</v>
      </c>
      <c r="F14" t="s">
        <v>24</v>
      </c>
      <c r="G14" s="7">
        <v>95000</v>
      </c>
      <c r="H14" s="7">
        <v>40600</v>
      </c>
      <c r="I14" s="12">
        <f>H14/G14*100</f>
        <v>42.736842105263158</v>
      </c>
      <c r="J14" s="7">
        <v>81200</v>
      </c>
      <c r="K14" s="7">
        <f>G14-0</f>
        <v>95000</v>
      </c>
      <c r="L14" s="7">
        <v>81200</v>
      </c>
      <c r="M14" s="22">
        <v>418.3</v>
      </c>
      <c r="N14" s="26">
        <v>1501</v>
      </c>
      <c r="O14" s="31">
        <v>11.2</v>
      </c>
      <c r="P14" s="31">
        <v>11.2</v>
      </c>
      <c r="Q14" s="7">
        <f>K14/M14</f>
        <v>227.1097298589529</v>
      </c>
      <c r="R14" s="7">
        <f>K14/O14</f>
        <v>8482.1428571428569</v>
      </c>
      <c r="S14" s="36">
        <f>K14/O14/43560</f>
        <v>0.19472320608684243</v>
      </c>
      <c r="T14" s="31">
        <v>418.3</v>
      </c>
      <c r="V14" t="s">
        <v>25</v>
      </c>
    </row>
    <row r="17" spans="16:16" x14ac:dyDescent="0.25">
      <c r="P17" s="31" t="s">
        <v>44</v>
      </c>
    </row>
  </sheetData>
  <conditionalFormatting sqref="A2:V4 A13:V14">
    <cfRule type="expression" dxfId="1" priority="3" stopIfTrue="1">
      <formula>MOD(ROW(),4)&gt;1</formula>
    </cfRule>
    <cfRule type="expression" dxfId="0" priority="4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&amp;LRiverfront&amp;CGladwin Township&amp;R2026
Land Analysis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Riverfront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Cuddie</dc:creator>
  <cp:lastModifiedBy>Corey Cuddie</cp:lastModifiedBy>
  <cp:lastPrinted>2026-01-19T19:42:31Z</cp:lastPrinted>
  <dcterms:created xsi:type="dcterms:W3CDTF">2026-01-19T17:02:27Z</dcterms:created>
  <dcterms:modified xsi:type="dcterms:W3CDTF">2026-02-04T16:23:37Z</dcterms:modified>
</cp:coreProperties>
</file>