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3" documentId="8_{843D6E46-0E0D-46F8-A571-915103DB35D5}" xr6:coauthVersionLast="47" xr6:coauthVersionMax="47" xr10:uidLastSave="{515B6F1B-185A-4E83-A1DB-01F8942168F9}"/>
  <bookViews>
    <workbookView xWindow="-120" yWindow="-120" windowWidth="20730" windowHeight="11040" xr2:uid="{360A063C-7DDF-47EF-A9D6-BF26A8C56340}"/>
  </bookViews>
  <sheets>
    <sheet name="Parkway Lan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K3" i="2"/>
  <c r="R3" i="2" s="1"/>
  <c r="I4" i="2"/>
  <c r="K4" i="2"/>
  <c r="R4" i="2" s="1"/>
  <c r="I5" i="2"/>
  <c r="K5" i="2"/>
  <c r="R5" i="2" s="1"/>
  <c r="D7" i="2"/>
  <c r="G7" i="2"/>
  <c r="H7" i="2"/>
  <c r="J7" i="2"/>
  <c r="L7" i="2"/>
  <c r="M7" i="2"/>
  <c r="O7" i="2"/>
  <c r="P7" i="2"/>
  <c r="I8" i="2" l="1"/>
  <c r="Q5" i="2"/>
  <c r="Q3" i="2"/>
  <c r="Q4" i="2"/>
  <c r="S5" i="2"/>
  <c r="I9" i="2"/>
  <c r="S4" i="2"/>
  <c r="S3" i="2"/>
  <c r="K7" i="2"/>
  <c r="P9" i="2" l="1"/>
  <c r="S9" i="2"/>
  <c r="M9" i="2"/>
</calcChain>
</file>

<file path=xl/sharedStrings.xml><?xml version="1.0" encoding="utf-8"?>
<sst xmlns="http://schemas.openxmlformats.org/spreadsheetml/2006/main" count="51" uniqueCount="43">
  <si>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</si>
  <si>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</si>
  <si>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</si>
  <si>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</si>
  <si>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</si>
  <si>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</si>
  <si>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</si>
  <si>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</si>
  <si>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</si>
  <si>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</si>
  <si>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</si>
  <si>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</si>
  <si>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</si>
  <si>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</si>
  <si>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</si>
  <si>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</si>
  <si>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</si>
  <si>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</si>
  <si>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</si>
  <si>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</si>
  <si>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</si>
  <si>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</si>
  <si>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WD</t>
  </si>
  <si>
    <t>03-ARM'S LENGTH</t>
  </si>
  <si>
    <t>GRASS LAKE OFF WATER</t>
  </si>
  <si>
    <t>140-075-000-074-00</t>
  </si>
  <si>
    <t>5405 JERRY RD</t>
  </si>
  <si>
    <t>140-076-000-174-00</t>
  </si>
  <si>
    <t>5368 JEWEL ST</t>
  </si>
  <si>
    <t>140-076-000-175-00</t>
  </si>
  <si>
    <t>5362 JEWEL ST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</si>
  <si>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</si>
  <si>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</si>
  <si>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</si>
  <si>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</si>
  <si>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</si>
  <si>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</si>
  <si>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</si>
  <si>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$45/ff in 2025</t>
  </si>
  <si>
    <t>The Parkway area did not have any sales with the sales study period.</t>
  </si>
  <si>
    <t>Used sales from Grass Lake Off Water in Sherman Township because this is a similar area.</t>
  </si>
  <si>
    <t>Used $65/ff</t>
  </si>
  <si>
    <t>Sherman Township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</si>
</sst>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6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A92F-EEFB-4D77-BF61-F3A63D6948F8}">
  <dimension ref="A1:AO16"/>
  <sheetViews>
    <sheetView tabSelected="1" view="pageLayout" topLeftCell="E1" zoomScaleNormal="100" workbookViewId="0">
      <selection activeCell="B13" sqref="B12:B13"/>
    </sheetView>
  </sheetViews>
  <sheetFormatPr defaultRowHeight="15" x14ac:dyDescent="0.25"/>
  <cols>
    <col min="1" max="1" width="18.85546875" customWidth="1"/>
    <col min="2" max="2" width="20.7109375" customWidth="1"/>
    <col min="3" max="3" width="12.7109375" style="17" customWidth="1"/>
    <col min="4" max="4" width="17.7109375" style="7" customWidth="1"/>
    <col min="5" max="5" width="8.7109375" customWidth="1"/>
    <col min="6" max="6" width="19.85546875" customWidth="1"/>
    <col min="7" max="7" width="13.7109375" style="7" customWidth="1"/>
    <col min="8" max="8" width="14.85546875" style="7" customWidth="1"/>
    <col min="9" max="9" width="15.28515625" style="12" customWidth="1"/>
    <col min="10" max="10" width="15.140625" style="7" customWidth="1"/>
    <col min="11" max="11" width="15.5703125" style="7" customWidth="1"/>
    <col min="12" max="12" width="14.5703125" style="7" customWidth="1"/>
    <col min="13" max="13" width="11.7109375" style="22" customWidth="1"/>
    <col min="14" max="14" width="10.7109375" style="26" customWidth="1"/>
    <col min="15" max="15" width="8.85546875" style="31" customWidth="1"/>
    <col min="16" max="16" width="10" style="31" customWidth="1"/>
    <col min="17" max="17" width="10.5703125" style="7" customWidth="1"/>
    <col min="18" max="18" width="14.140625" style="7" customWidth="1"/>
    <col min="19" max="19" width="14.5703125" style="36" customWidth="1"/>
    <col min="20" max="20" width="15" style="31" customWidth="1"/>
    <col min="21" max="21" width="22" customWidth="1"/>
    <col min="22" max="22" width="21.42578125" customWidth="1"/>
  </cols>
  <sheetData>
    <row r="1" spans="1:41" x14ac:dyDescent="0.25">
      <c r="A1" t="s">
        <v>42</v>
      </c>
    </row>
    <row r="2" spans="1:41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21" t="s">
        <v>12</v>
      </c>
      <c r="N2" s="25" t="s">
        <v>13</v>
      </c>
      <c r="O2" s="30" t="s">
        <v>14</v>
      </c>
      <c r="P2" s="30" t="s">
        <v>15</v>
      </c>
      <c r="Q2" s="6" t="s">
        <v>16</v>
      </c>
      <c r="R2" s="6" t="s">
        <v>17</v>
      </c>
      <c r="S2" s="35" t="s">
        <v>18</v>
      </c>
      <c r="T2" s="30" t="s">
        <v>19</v>
      </c>
      <c r="U2" s="1" t="s">
        <v>20</v>
      </c>
      <c r="V2" s="1" t="s">
        <v>21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x14ac:dyDescent="0.25">
      <c r="A3" t="s">
        <v>25</v>
      </c>
      <c r="B3" t="s">
        <v>26</v>
      </c>
      <c r="C3" s="17">
        <v>44679</v>
      </c>
      <c r="D3" s="7">
        <v>40000</v>
      </c>
      <c r="E3" t="s">
        <v>22</v>
      </c>
      <c r="F3" t="s">
        <v>23</v>
      </c>
      <c r="G3" s="7">
        <v>40000</v>
      </c>
      <c r="H3" s="7">
        <v>14400</v>
      </c>
      <c r="I3" s="12">
        <f>H3/G3*100</f>
        <v>36</v>
      </c>
      <c r="J3" s="7">
        <v>46695</v>
      </c>
      <c r="K3" s="7">
        <f>G3-36195</f>
        <v>3805</v>
      </c>
      <c r="L3" s="7">
        <v>10500</v>
      </c>
      <c r="M3" s="22">
        <v>60</v>
      </c>
      <c r="N3" s="26">
        <v>180</v>
      </c>
      <c r="O3" s="31">
        <v>0.248</v>
      </c>
      <c r="P3" s="31">
        <v>0.248</v>
      </c>
      <c r="Q3" s="7">
        <f>K3/M3</f>
        <v>63.416666666666664</v>
      </c>
      <c r="R3" s="7">
        <f>K3/O3</f>
        <v>15342.741935483871</v>
      </c>
      <c r="S3" s="36">
        <f>K3/O3/43560</f>
        <v>0.35222088924434963</v>
      </c>
      <c r="T3" s="31">
        <v>60</v>
      </c>
      <c r="V3" t="s">
        <v>24</v>
      </c>
    </row>
    <row r="4" spans="1:41" x14ac:dyDescent="0.25">
      <c r="A4" t="s">
        <v>27</v>
      </c>
      <c r="B4" t="s">
        <v>28</v>
      </c>
      <c r="C4" s="17">
        <v>44747</v>
      </c>
      <c r="D4" s="7">
        <v>5000</v>
      </c>
      <c r="E4" t="s">
        <v>22</v>
      </c>
      <c r="F4" t="s">
        <v>23</v>
      </c>
      <c r="G4" s="7">
        <v>5000</v>
      </c>
      <c r="H4" s="7">
        <v>3400</v>
      </c>
      <c r="I4" s="12">
        <f>H4/G4*100</f>
        <v>68</v>
      </c>
      <c r="J4" s="7">
        <v>14911</v>
      </c>
      <c r="K4" s="7">
        <f>G4-0</f>
        <v>5000</v>
      </c>
      <c r="L4" s="7">
        <v>13353</v>
      </c>
      <c r="M4" s="22">
        <v>76.3</v>
      </c>
      <c r="N4" s="26">
        <v>0</v>
      </c>
      <c r="O4" s="31">
        <v>0</v>
      </c>
      <c r="P4" s="31">
        <v>0</v>
      </c>
      <c r="Q4" s="7">
        <f>K4/M4</f>
        <v>65.530799475753611</v>
      </c>
      <c r="R4" s="7" t="e">
        <f>K4/O4</f>
        <v>#DIV/0!</v>
      </c>
      <c r="S4" s="36" t="e">
        <f>K4/O4/43560</f>
        <v>#DIV/0!</v>
      </c>
      <c r="T4" s="31">
        <v>76.3</v>
      </c>
      <c r="V4" t="s">
        <v>24</v>
      </c>
    </row>
    <row r="5" spans="1:41" x14ac:dyDescent="0.25">
      <c r="A5" t="s">
        <v>29</v>
      </c>
      <c r="B5" t="s">
        <v>30</v>
      </c>
      <c r="C5" s="17">
        <v>44876</v>
      </c>
      <c r="D5" s="7">
        <v>20500</v>
      </c>
      <c r="E5" t="s">
        <v>22</v>
      </c>
      <c r="F5" t="s">
        <v>23</v>
      </c>
      <c r="G5" s="7">
        <v>20500</v>
      </c>
      <c r="H5" s="7">
        <v>6100</v>
      </c>
      <c r="I5" s="12">
        <f>H5/G5*100</f>
        <v>29.756097560975608</v>
      </c>
      <c r="J5" s="7">
        <v>27819</v>
      </c>
      <c r="K5" s="7">
        <f>G5-14694</f>
        <v>5806</v>
      </c>
      <c r="L5" s="7">
        <v>13125</v>
      </c>
      <c r="M5" s="22">
        <v>75</v>
      </c>
      <c r="N5" s="26">
        <v>150</v>
      </c>
      <c r="O5" s="31">
        <v>0.25800000000000001</v>
      </c>
      <c r="P5" s="31">
        <v>0.25800000000000001</v>
      </c>
      <c r="Q5" s="7">
        <f>K5/M5</f>
        <v>77.413333333333327</v>
      </c>
      <c r="R5" s="7">
        <f>K5/O5</f>
        <v>22503.875968992248</v>
      </c>
      <c r="S5" s="36">
        <f>K5/O5/43560</f>
        <v>0.51661790562424814</v>
      </c>
      <c r="T5" s="31">
        <v>75</v>
      </c>
      <c r="V5" t="s">
        <v>24</v>
      </c>
    </row>
    <row r="6" spans="1:41" ht="15.75" thickBot="1" x14ac:dyDescent="0.3"/>
    <row r="7" spans="1:41" ht="15.75" thickTop="1" x14ac:dyDescent="0.25">
      <c r="A7" s="3"/>
      <c r="B7" s="3"/>
      <c r="C7" s="18" t="s">
        <v>31</v>
      </c>
      <c r="D7" s="8">
        <f>+SUM(D3:D6)</f>
        <v>65500</v>
      </c>
      <c r="E7" s="3"/>
      <c r="F7" s="3"/>
      <c r="G7" s="8">
        <f>+SUM(G3:G6)</f>
        <v>65500</v>
      </c>
      <c r="H7" s="8">
        <f>+SUM(H3:H6)</f>
        <v>23900</v>
      </c>
      <c r="I7" s="13"/>
      <c r="J7" s="8">
        <f>+SUM(J3:J6)</f>
        <v>89425</v>
      </c>
      <c r="K7" s="8">
        <f>+SUM(K3:K6)</f>
        <v>14611</v>
      </c>
      <c r="L7" s="8">
        <f>+SUM(L3:L6)</f>
        <v>36978</v>
      </c>
      <c r="M7" s="23">
        <f>+SUM(M3:M6)</f>
        <v>211.3</v>
      </c>
      <c r="N7" s="27"/>
      <c r="O7" s="32">
        <f>+SUM(O3:O6)</f>
        <v>0.50600000000000001</v>
      </c>
      <c r="P7" s="32">
        <f>+SUM(P3:P6)</f>
        <v>0.50600000000000001</v>
      </c>
      <c r="Q7" s="8"/>
      <c r="R7" s="8"/>
      <c r="S7" s="37"/>
      <c r="T7" s="32"/>
      <c r="U7" s="3"/>
      <c r="V7" s="3"/>
    </row>
    <row r="8" spans="1:41" x14ac:dyDescent="0.25">
      <c r="A8" s="4"/>
      <c r="B8" s="4"/>
      <c r="C8" s="19"/>
      <c r="D8" s="9"/>
      <c r="E8" s="4"/>
      <c r="F8" s="4"/>
      <c r="G8" s="9"/>
      <c r="H8" s="9" t="s">
        <v>32</v>
      </c>
      <c r="I8" s="14">
        <f>H7/G7*100</f>
        <v>36.488549618320612</v>
      </c>
      <c r="J8" s="9"/>
      <c r="K8" s="9"/>
      <c r="L8" s="9" t="s">
        <v>33</v>
      </c>
      <c r="M8" s="24"/>
      <c r="N8" s="28"/>
      <c r="O8" s="33" t="s">
        <v>33</v>
      </c>
      <c r="P8" s="33"/>
      <c r="Q8" s="9"/>
      <c r="R8" s="9" t="s">
        <v>33</v>
      </c>
      <c r="S8" s="38"/>
      <c r="T8" s="33"/>
      <c r="U8" s="4"/>
      <c r="V8" s="4"/>
    </row>
    <row r="9" spans="1:41" x14ac:dyDescent="0.25">
      <c r="A9" s="5"/>
      <c r="B9" s="5"/>
      <c r="C9" s="20"/>
      <c r="D9" s="10"/>
      <c r="E9" s="5"/>
      <c r="F9" s="5"/>
      <c r="G9" s="10"/>
      <c r="H9" s="10" t="s">
        <v>34</v>
      </c>
      <c r="I9" s="15">
        <f>STDEV(I3:I6)</f>
        <v>20.516588375562801</v>
      </c>
      <c r="J9" s="10"/>
      <c r="K9" s="10"/>
      <c r="L9" s="10" t="s">
        <v>35</v>
      </c>
      <c r="M9" s="40">
        <f>K7/M7</f>
        <v>69.148130619971596</v>
      </c>
      <c r="N9" s="29"/>
      <c r="O9" s="34" t="s">
        <v>36</v>
      </c>
      <c r="P9" s="34">
        <f>K7/O7</f>
        <v>28875.494071146244</v>
      </c>
      <c r="Q9" s="10"/>
      <c r="R9" s="10" t="s">
        <v>37</v>
      </c>
      <c r="S9" s="39">
        <f>K7/O7/43560</f>
        <v>0.66289013019160337</v>
      </c>
      <c r="T9" s="34"/>
      <c r="U9" s="5"/>
      <c r="V9" s="5"/>
    </row>
    <row r="12" spans="1:41" x14ac:dyDescent="0.25">
      <c r="L12" s="41" t="s">
        <v>41</v>
      </c>
    </row>
    <row r="14" spans="1:41" x14ac:dyDescent="0.25">
      <c r="L14" s="7" t="s">
        <v>38</v>
      </c>
    </row>
    <row r="15" spans="1:41" x14ac:dyDescent="0.25">
      <c r="M15" s="22" t="s">
        <v>39</v>
      </c>
    </row>
    <row r="16" spans="1:41" x14ac:dyDescent="0.25">
      <c r="M16" s="22" t="s">
        <v>40</v>
      </c>
    </row>
  </sheetData>
  <conditionalFormatting sqref="A3:V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&amp;LParkway&amp;CGladwin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Parkway 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2026-01-13T15:23:59Z</cp:lastPrinted>
  <dcterms:created xsi:type="dcterms:W3CDTF">2026-01-13T15:20:06Z</dcterms:created>
  <dcterms:modified xsi:type="dcterms:W3CDTF">2026-01-21T19:21:35Z</dcterms:modified>
</cp:coreProperties>
</file>