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6883196e798036/Desktop/Gladwin 2026/"/>
    </mc:Choice>
  </mc:AlternateContent>
  <xr:revisionPtr revIDLastSave="6" documentId="8_{2694A933-77A1-4EFA-9209-D33B36CC7D5A}" xr6:coauthVersionLast="47" xr6:coauthVersionMax="47" xr10:uidLastSave="{7A05856D-7E32-4A7E-87CF-4D78CF57F26A}"/>
  <bookViews>
    <workbookView xWindow="-120" yWindow="-120" windowWidth="20730" windowHeight="11040" xr2:uid="{157B4E67-B975-424B-9E70-8CDDD3774119}"/>
  </bookViews>
  <sheets>
    <sheet name="E.C.F. Analysi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 s="1"/>
  <c r="I3" i="2"/>
  <c r="L3" i="2"/>
  <c r="N3" i="2" s="1"/>
  <c r="I4" i="2"/>
  <c r="L4" i="2"/>
  <c r="N4" i="2" s="1"/>
  <c r="I5" i="2"/>
  <c r="L5" i="2"/>
  <c r="N5" i="2" s="1"/>
  <c r="I6" i="2"/>
  <c r="L6" i="2"/>
  <c r="N6" i="2" s="1"/>
  <c r="I7" i="2"/>
  <c r="L7" i="2"/>
  <c r="N7" i="2" s="1"/>
  <c r="I8" i="2"/>
  <c r="L8" i="2"/>
  <c r="N8" i="2" s="1"/>
  <c r="I9" i="2"/>
  <c r="L9" i="2"/>
  <c r="N9" i="2" s="1"/>
  <c r="D11" i="2"/>
  <c r="G11" i="2"/>
  <c r="H11" i="2"/>
  <c r="J11" i="2"/>
  <c r="M11" i="2"/>
  <c r="I12" i="2" l="1"/>
  <c r="P8" i="2"/>
  <c r="P9" i="2"/>
  <c r="P4" i="2"/>
  <c r="P2" i="2"/>
  <c r="P6" i="2"/>
  <c r="P5" i="2"/>
  <c r="I13" i="2"/>
  <c r="P3" i="2"/>
  <c r="L11" i="2"/>
  <c r="N12" i="2" s="1"/>
  <c r="P7" i="2"/>
  <c r="N13" i="2" l="1"/>
  <c r="Q12" i="2"/>
  <c r="P11" i="2"/>
  <c r="R7" i="2" l="1"/>
  <c r="R2" i="2"/>
  <c r="R9" i="2"/>
  <c r="R6" i="2"/>
  <c r="R5" i="2"/>
  <c r="R4" i="2"/>
  <c r="R3" i="2"/>
  <c r="R8" i="2"/>
  <c r="R11" i="2"/>
  <c r="Q13" i="2" l="1"/>
  <c r="S13" i="2" s="1"/>
</calcChain>
</file>

<file path=xl/sharedStrings.xml><?xml version="1.0" encoding="utf-8"?>
<sst xmlns="http://schemas.openxmlformats.org/spreadsheetml/2006/main" count="127" uniqueCount="62">
  <si>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</si>
  <si>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</si>
  <si>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</si>
  <si>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</si>
  <si>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</si>
  <si>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</si>
  <si>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</si>
  <si>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</si>
  <si>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</si>
  <si>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</si>
  <si>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</si>
  <si>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</si>
  <si>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</si>
  <si>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</si>
  <si>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</si>
  <si>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</si>
  <si>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</si>
  <si>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</si>
  <si>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</si>
  <si>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Other Parcels in Sale</t>
  </si>
  <si>
    <t>Land Table</t>
  </si>
  <si>
    <t>WD</t>
  </si>
  <si>
    <t>03-ARM'S LENGTH</t>
  </si>
  <si>
    <t>4450</t>
  </si>
  <si>
    <t>RANCH</t>
  </si>
  <si>
    <t>GRASS LAKE OFF WATER</t>
  </si>
  <si>
    <t>140-075-000-034-00</t>
  </si>
  <si>
    <t>5307 MORROW RD</t>
  </si>
  <si>
    <t>140-075-000-074-00</t>
  </si>
  <si>
    <t>5405 JERRY RD</t>
  </si>
  <si>
    <t>140-076-000-121-00</t>
  </si>
  <si>
    <t>5368 MORROW RD</t>
  </si>
  <si>
    <t>140-076-000-175-00</t>
  </si>
  <si>
    <t>5362 JEWEL ST</t>
  </si>
  <si>
    <t>140-077-000-216-00</t>
  </si>
  <si>
    <t>5253 ROSE ST</t>
  </si>
  <si>
    <t>140-077-000-273-00</t>
  </si>
  <si>
    <t>5319 ANN ST</t>
  </si>
  <si>
    <t>140-077-000-308-00</t>
  </si>
  <si>
    <t>5343 DWIGHT ST</t>
  </si>
  <si>
    <t>140-080-000-023-00</t>
  </si>
  <si>
    <t>5634 PARKWOOD DR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</si>
  <si>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</si>
  <si>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</si>
  <si>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</si>
  <si>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</si>
  <si>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</si>
  <si>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</si>
  <si>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</si>
  <si>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</si>
  <si>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.446 in 2025</t>
  </si>
  <si>
    <t>Cur. Asmnt.</t>
  </si>
  <si>
    <t>080-031-400-015-00</t>
  </si>
  <si>
    <t>2741 PARKWAY COURT</t>
  </si>
  <si>
    <t>PKWY1</t>
  </si>
  <si>
    <t>Ranch</t>
  </si>
  <si>
    <t>PARKWAY</t>
  </si>
  <si>
    <t>The Parkway area had only 1 sale.</t>
  </si>
  <si>
    <t>Used sales from Sherman Township since the Grass Lake Off Water area is similar.</t>
  </si>
  <si>
    <t>Used .486</t>
  </si>
  <si>
    <t>Gladwin Township Sale</t>
  </si>
  <si>
    <t>Outlier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</si>
</sst>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168" fontId="2" fillId="3" borderId="0" xfId="0" applyNumberFormat="1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1B54F-53D1-4B03-B9A9-A4827BCD20C5}">
  <dimension ref="A1:AT31"/>
  <sheetViews>
    <sheetView tabSelected="1" view="pageLayout" zoomScaleNormal="100" workbookViewId="0">
      <selection activeCell="F27" sqref="F27"/>
    </sheetView>
  </sheetViews>
  <sheetFormatPr defaultRowHeight="15" x14ac:dyDescent="0.25"/>
  <cols>
    <col min="1" max="1" width="19.42578125" customWidth="1"/>
    <col min="2" max="2" width="20.7109375" customWidth="1"/>
    <col min="3" max="3" width="16.7109375" style="17" customWidth="1"/>
    <col min="4" max="4" width="17.7109375" style="7" customWidth="1"/>
    <col min="5" max="5" width="8.7109375" customWidth="1"/>
    <col min="6" max="6" width="29" customWidth="1"/>
    <col min="7" max="7" width="15.28515625" style="7" customWidth="1"/>
    <col min="8" max="8" width="14.7109375" style="7" customWidth="1"/>
    <col min="9" max="9" width="14.42578125" style="12" customWidth="1"/>
    <col min="10" max="10" width="12.140625" style="7" customWidth="1"/>
    <col min="11" max="11" width="14.42578125" style="7" customWidth="1"/>
    <col min="12" max="12" width="14.5703125" style="7" customWidth="1"/>
    <col min="13" max="13" width="12.28515625" style="7" customWidth="1"/>
    <col min="14" max="14" width="10.7109375" style="22" customWidth="1"/>
    <col min="15" max="15" width="10.85546875" style="27" customWidth="1"/>
    <col min="16" max="16" width="13.7109375" style="32" customWidth="1"/>
    <col min="17" max="17" width="13.7109375" style="40" customWidth="1"/>
    <col min="18" max="18" width="16.7109375" style="42" customWidth="1"/>
    <col min="19" max="19" width="13.85546875" customWidth="1"/>
    <col min="20" max="20" width="21.85546875" customWidth="1"/>
    <col min="21" max="21" width="21.28515625" customWidth="1"/>
  </cols>
  <sheetData>
    <row r="1" spans="1:46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1" t="s">
        <v>20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25">
      <c r="A2" t="s">
        <v>26</v>
      </c>
      <c r="B2" t="s">
        <v>27</v>
      </c>
      <c r="C2" s="17">
        <v>44574</v>
      </c>
      <c r="D2" s="7">
        <v>26000</v>
      </c>
      <c r="E2" t="s">
        <v>21</v>
      </c>
      <c r="F2" t="s">
        <v>22</v>
      </c>
      <c r="G2" s="7">
        <v>26000</v>
      </c>
      <c r="H2" s="7">
        <v>4900</v>
      </c>
      <c r="I2" s="12">
        <f t="shared" ref="I2:I9" si="0">H2/G2*100</f>
        <v>18.846153846153847</v>
      </c>
      <c r="J2" s="7">
        <v>26394</v>
      </c>
      <c r="K2" s="7">
        <v>14625</v>
      </c>
      <c r="L2" s="7">
        <f t="shared" ref="L2:L9" si="1">G2-K2</f>
        <v>11375</v>
      </c>
      <c r="M2" s="7">
        <v>20539.267578125</v>
      </c>
      <c r="N2" s="22">
        <f t="shared" ref="N2:N9" si="2">L2/M2</f>
        <v>0.55381721654547955</v>
      </c>
      <c r="O2" s="27">
        <v>336</v>
      </c>
      <c r="P2" s="32">
        <f t="shared" ref="P2:P9" si="3">L2/O2</f>
        <v>33.854166666666664</v>
      </c>
      <c r="Q2" s="37" t="s">
        <v>23</v>
      </c>
      <c r="R2" s="42">
        <f>ABS(N13-N2)*100</f>
        <v>6.7373706873454786</v>
      </c>
      <c r="S2" t="s">
        <v>24</v>
      </c>
      <c r="U2" t="s">
        <v>25</v>
      </c>
    </row>
    <row r="3" spans="1:46" x14ac:dyDescent="0.25">
      <c r="A3" t="s">
        <v>28</v>
      </c>
      <c r="B3" t="s">
        <v>29</v>
      </c>
      <c r="C3" s="17">
        <v>44679</v>
      </c>
      <c r="D3" s="7">
        <v>40000</v>
      </c>
      <c r="E3" t="s">
        <v>21</v>
      </c>
      <c r="F3" t="s">
        <v>22</v>
      </c>
      <c r="G3" s="7">
        <v>40000</v>
      </c>
      <c r="H3" s="7">
        <v>14400</v>
      </c>
      <c r="I3" s="12">
        <f t="shared" si="0"/>
        <v>36</v>
      </c>
      <c r="J3" s="7">
        <v>46695</v>
      </c>
      <c r="K3" s="7">
        <v>13000</v>
      </c>
      <c r="L3" s="7">
        <f t="shared" si="1"/>
        <v>27000</v>
      </c>
      <c r="M3" s="7">
        <v>58804.5390625</v>
      </c>
      <c r="N3" s="22">
        <f t="shared" si="2"/>
        <v>0.45914822954913798</v>
      </c>
      <c r="O3" s="27">
        <v>587</v>
      </c>
      <c r="P3" s="32">
        <f t="shared" si="3"/>
        <v>45.996592844974444</v>
      </c>
      <c r="Q3" s="37" t="s">
        <v>23</v>
      </c>
      <c r="R3" s="42">
        <f>ABS(N13-N3)*100</f>
        <v>2.7295280122886787</v>
      </c>
      <c r="S3" t="s">
        <v>24</v>
      </c>
      <c r="U3" t="s">
        <v>25</v>
      </c>
    </row>
    <row r="4" spans="1:46" x14ac:dyDescent="0.25">
      <c r="A4" t="s">
        <v>30</v>
      </c>
      <c r="B4" t="s">
        <v>31</v>
      </c>
      <c r="C4" s="17">
        <v>45086</v>
      </c>
      <c r="D4" s="7">
        <v>79900</v>
      </c>
      <c r="E4" t="s">
        <v>21</v>
      </c>
      <c r="F4" t="s">
        <v>22</v>
      </c>
      <c r="G4" s="7">
        <v>79900</v>
      </c>
      <c r="H4" s="7">
        <v>23900</v>
      </c>
      <c r="I4" s="12">
        <f t="shared" si="0"/>
        <v>29.912390488110134</v>
      </c>
      <c r="J4" s="7">
        <v>76580</v>
      </c>
      <c r="K4" s="7">
        <v>13125</v>
      </c>
      <c r="L4" s="7">
        <f t="shared" si="1"/>
        <v>66775</v>
      </c>
      <c r="M4" s="7">
        <v>110741.7109375</v>
      </c>
      <c r="N4" s="22">
        <f t="shared" si="2"/>
        <v>0.60297966714354112</v>
      </c>
      <c r="O4" s="27">
        <v>1170</v>
      </c>
      <c r="P4" s="32">
        <f t="shared" si="3"/>
        <v>57.072649572649574</v>
      </c>
      <c r="Q4" s="37" t="s">
        <v>23</v>
      </c>
      <c r="R4" s="42">
        <f>ABS(N13-N4)*100</f>
        <v>11.653615747151635</v>
      </c>
      <c r="S4" t="s">
        <v>24</v>
      </c>
      <c r="U4" t="s">
        <v>25</v>
      </c>
    </row>
    <row r="5" spans="1:46" x14ac:dyDescent="0.25">
      <c r="A5" t="s">
        <v>32</v>
      </c>
      <c r="B5" t="s">
        <v>33</v>
      </c>
      <c r="C5" s="17">
        <v>45422</v>
      </c>
      <c r="D5" s="7">
        <v>25975</v>
      </c>
      <c r="E5" t="s">
        <v>21</v>
      </c>
      <c r="F5" t="s">
        <v>22</v>
      </c>
      <c r="G5" s="7">
        <v>25975</v>
      </c>
      <c r="H5" s="7">
        <v>9400</v>
      </c>
      <c r="I5" s="12">
        <f t="shared" si="0"/>
        <v>36.188642925890278</v>
      </c>
      <c r="J5" s="7">
        <v>27819</v>
      </c>
      <c r="K5" s="7">
        <v>14625</v>
      </c>
      <c r="L5" s="7">
        <f t="shared" si="1"/>
        <v>11350</v>
      </c>
      <c r="M5" s="7">
        <v>23026.177734375</v>
      </c>
      <c r="N5" s="22">
        <f t="shared" si="2"/>
        <v>0.49291724101720841</v>
      </c>
      <c r="O5" s="27">
        <v>315</v>
      </c>
      <c r="P5" s="32">
        <f t="shared" si="3"/>
        <v>36.031746031746032</v>
      </c>
      <c r="Q5" s="37" t="s">
        <v>23</v>
      </c>
      <c r="R5" s="42">
        <f>ABS(N13-N5)*100</f>
        <v>0.6473731345183642</v>
      </c>
      <c r="S5" t="s">
        <v>24</v>
      </c>
      <c r="U5" t="s">
        <v>25</v>
      </c>
    </row>
    <row r="6" spans="1:46" x14ac:dyDescent="0.25">
      <c r="A6" t="s">
        <v>34</v>
      </c>
      <c r="B6" t="s">
        <v>35</v>
      </c>
      <c r="C6" s="17">
        <v>44596</v>
      </c>
      <c r="D6" s="7">
        <v>47000</v>
      </c>
      <c r="E6" t="s">
        <v>21</v>
      </c>
      <c r="F6" t="s">
        <v>22</v>
      </c>
      <c r="G6" s="7">
        <v>47000</v>
      </c>
      <c r="H6" s="7">
        <v>12100</v>
      </c>
      <c r="I6" s="12">
        <f t="shared" si="0"/>
        <v>25.744680851063826</v>
      </c>
      <c r="J6" s="7">
        <v>46397</v>
      </c>
      <c r="K6" s="7">
        <v>12980</v>
      </c>
      <c r="L6" s="7">
        <f t="shared" si="1"/>
        <v>34020</v>
      </c>
      <c r="M6" s="7">
        <v>58319.37109375</v>
      </c>
      <c r="N6" s="22">
        <f t="shared" si="2"/>
        <v>0.58333962390149763</v>
      </c>
      <c r="O6" s="27">
        <v>780</v>
      </c>
      <c r="P6" s="32">
        <f t="shared" si="3"/>
        <v>43.615384615384613</v>
      </c>
      <c r="Q6" s="37" t="s">
        <v>23</v>
      </c>
      <c r="R6" s="42">
        <f>ABS(N13-N6)*100</f>
        <v>9.6896114229472872</v>
      </c>
      <c r="S6" t="s">
        <v>24</v>
      </c>
      <c r="U6" t="s">
        <v>25</v>
      </c>
    </row>
    <row r="7" spans="1:46" x14ac:dyDescent="0.25">
      <c r="A7" t="s">
        <v>36</v>
      </c>
      <c r="B7" t="s">
        <v>37</v>
      </c>
      <c r="C7" s="17">
        <v>45044</v>
      </c>
      <c r="D7" s="7">
        <v>30000</v>
      </c>
      <c r="E7" t="s">
        <v>21</v>
      </c>
      <c r="F7" t="s">
        <v>22</v>
      </c>
      <c r="G7" s="7">
        <v>30000</v>
      </c>
      <c r="H7" s="7">
        <v>14900</v>
      </c>
      <c r="I7" s="12">
        <f t="shared" si="0"/>
        <v>49.666666666666664</v>
      </c>
      <c r="J7" s="7">
        <v>39875</v>
      </c>
      <c r="K7" s="7">
        <v>11500</v>
      </c>
      <c r="L7" s="7">
        <f t="shared" si="1"/>
        <v>18500</v>
      </c>
      <c r="M7" s="7">
        <v>49520.0703125</v>
      </c>
      <c r="N7" s="22">
        <f t="shared" si="2"/>
        <v>0.37358589927789693</v>
      </c>
      <c r="O7" s="27">
        <v>796</v>
      </c>
      <c r="P7" s="32">
        <f t="shared" si="3"/>
        <v>23.241206030150753</v>
      </c>
      <c r="Q7" s="37" t="s">
        <v>23</v>
      </c>
      <c r="R7" s="42">
        <f>ABS(N13-N7)*100</f>
        <v>11.285761039412783</v>
      </c>
      <c r="S7" t="s">
        <v>24</v>
      </c>
      <c r="U7" t="s">
        <v>25</v>
      </c>
    </row>
    <row r="8" spans="1:46" x14ac:dyDescent="0.25">
      <c r="A8" t="s">
        <v>38</v>
      </c>
      <c r="B8" t="s">
        <v>39</v>
      </c>
      <c r="C8" s="17">
        <v>45825</v>
      </c>
      <c r="D8" s="7">
        <v>25000</v>
      </c>
      <c r="E8" t="s">
        <v>21</v>
      </c>
      <c r="F8" t="s">
        <v>22</v>
      </c>
      <c r="G8" s="7">
        <v>25000</v>
      </c>
      <c r="H8" s="7">
        <v>12700</v>
      </c>
      <c r="I8" s="12">
        <f t="shared" si="0"/>
        <v>50.8</v>
      </c>
      <c r="J8" s="7">
        <v>27584</v>
      </c>
      <c r="K8" s="7">
        <v>10501</v>
      </c>
      <c r="L8" s="7">
        <f t="shared" si="1"/>
        <v>14499</v>
      </c>
      <c r="M8" s="7">
        <v>29813.263671875</v>
      </c>
      <c r="N8" s="22">
        <f t="shared" si="2"/>
        <v>0.48632716496845502</v>
      </c>
      <c r="O8" s="27">
        <v>468</v>
      </c>
      <c r="P8" s="32">
        <f t="shared" si="3"/>
        <v>30.98076923076923</v>
      </c>
      <c r="Q8" s="37" t="s">
        <v>23</v>
      </c>
      <c r="R8" s="42">
        <f>ABS(N13-N8)*100</f>
        <v>1.1634470356974846E-2</v>
      </c>
      <c r="S8" t="s">
        <v>24</v>
      </c>
      <c r="U8" t="s">
        <v>25</v>
      </c>
    </row>
    <row r="9" spans="1:46" x14ac:dyDescent="0.25">
      <c r="A9" t="s">
        <v>40</v>
      </c>
      <c r="B9" t="s">
        <v>41</v>
      </c>
      <c r="C9" s="17">
        <v>45558</v>
      </c>
      <c r="D9" s="7">
        <v>38000</v>
      </c>
      <c r="E9" t="s">
        <v>21</v>
      </c>
      <c r="F9" t="s">
        <v>22</v>
      </c>
      <c r="G9" s="7">
        <v>38000</v>
      </c>
      <c r="H9" s="7">
        <v>23400</v>
      </c>
      <c r="I9" s="12">
        <f t="shared" si="0"/>
        <v>61.578947368421055</v>
      </c>
      <c r="J9" s="7">
        <v>56923</v>
      </c>
      <c r="K9" s="7">
        <v>10500</v>
      </c>
      <c r="L9" s="7">
        <f t="shared" si="1"/>
        <v>27500</v>
      </c>
      <c r="M9" s="7">
        <v>81017.453125</v>
      </c>
      <c r="N9" s="22">
        <f t="shared" si="2"/>
        <v>0.33943303497298133</v>
      </c>
      <c r="O9" s="27">
        <v>792</v>
      </c>
      <c r="P9" s="32">
        <f t="shared" si="3"/>
        <v>34.722222222222221</v>
      </c>
      <c r="Q9" s="37" t="s">
        <v>23</v>
      </c>
      <c r="R9" s="42">
        <f>ABS(N13-N9)*100</f>
        <v>14.701047469904344</v>
      </c>
      <c r="S9" t="s">
        <v>24</v>
      </c>
      <c r="U9" t="s">
        <v>25</v>
      </c>
    </row>
    <row r="10" spans="1:46" ht="15.75" thickBot="1" x14ac:dyDescent="0.3">
      <c r="Q10" s="37"/>
    </row>
    <row r="11" spans="1:46" ht="15.75" thickTop="1" x14ac:dyDescent="0.25">
      <c r="A11" s="3"/>
      <c r="B11" s="3"/>
      <c r="C11" s="18" t="s">
        <v>42</v>
      </c>
      <c r="D11" s="8">
        <f>+SUM(D2:D10)</f>
        <v>311875</v>
      </c>
      <c r="E11" s="3"/>
      <c r="F11" s="3"/>
      <c r="G11" s="8">
        <f>+SUM(G2:G10)</f>
        <v>311875</v>
      </c>
      <c r="H11" s="8">
        <f>+SUM(H2:H10)</f>
        <v>115700</v>
      </c>
      <c r="I11" s="13"/>
      <c r="J11" s="8">
        <f>+SUM(J2:J10)</f>
        <v>348267</v>
      </c>
      <c r="K11" s="8"/>
      <c r="L11" s="8">
        <f>+SUM(L2:L10)</f>
        <v>211019</v>
      </c>
      <c r="M11" s="8">
        <f>+SUM(M2:M10)</f>
        <v>431781.853515625</v>
      </c>
      <c r="N11" s="23"/>
      <c r="O11" s="28"/>
      <c r="P11" s="33">
        <f>AVERAGE(P2:P10)</f>
        <v>38.189342151820441</v>
      </c>
      <c r="Q11" s="38"/>
      <c r="R11" s="43">
        <f>ABS(N13-N12)*100</f>
        <v>0.22731843758037051</v>
      </c>
      <c r="S11" s="3"/>
      <c r="T11" s="3"/>
      <c r="U11" s="3"/>
    </row>
    <row r="12" spans="1:46" x14ac:dyDescent="0.25">
      <c r="A12" s="4"/>
      <c r="B12" s="4"/>
      <c r="C12" s="19"/>
      <c r="D12" s="9"/>
      <c r="E12" s="4"/>
      <c r="F12" s="4"/>
      <c r="G12" s="9"/>
      <c r="H12" s="9" t="s">
        <v>43</v>
      </c>
      <c r="I12" s="14">
        <f>H11/G11*100</f>
        <v>37.098196392785567</v>
      </c>
      <c r="J12" s="9"/>
      <c r="K12" s="9"/>
      <c r="L12" s="9"/>
      <c r="M12" s="9" t="s">
        <v>44</v>
      </c>
      <c r="N12" s="24">
        <f>L11/M11</f>
        <v>0.48871669404782847</v>
      </c>
      <c r="O12" s="29"/>
      <c r="P12" s="34" t="s">
        <v>45</v>
      </c>
      <c r="Q12" s="39">
        <f>STDEV(N2:N10)</f>
        <v>9.4600380756243843E-2</v>
      </c>
      <c r="R12" s="44"/>
      <c r="S12" s="4"/>
      <c r="T12" s="4"/>
      <c r="U12" s="4"/>
    </row>
    <row r="13" spans="1:46" x14ac:dyDescent="0.25">
      <c r="A13" s="5"/>
      <c r="B13" s="5"/>
      <c r="C13" s="20"/>
      <c r="D13" s="10"/>
      <c r="E13" s="5"/>
      <c r="F13" s="5"/>
      <c r="G13" s="10"/>
      <c r="H13" s="10" t="s">
        <v>46</v>
      </c>
      <c r="I13" s="15">
        <f>STDEV(I2:I10)</f>
        <v>14.357006825799095</v>
      </c>
      <c r="J13" s="10"/>
      <c r="K13" s="10"/>
      <c r="L13" s="10"/>
      <c r="M13" s="10" t="s">
        <v>47</v>
      </c>
      <c r="N13" s="25">
        <f>AVERAGE(N2:N10)</f>
        <v>0.48644350967202477</v>
      </c>
      <c r="O13" s="30"/>
      <c r="P13" s="35" t="s">
        <v>48</v>
      </c>
      <c r="Q13" s="46">
        <f>AVERAGE(R2:R10)</f>
        <v>7.1819927479906926</v>
      </c>
      <c r="R13" s="45" t="s">
        <v>49</v>
      </c>
      <c r="S13" s="5">
        <f>+(Q13/N13)</f>
        <v>14.764289388572609</v>
      </c>
      <c r="T13" s="5"/>
      <c r="U13" s="5"/>
    </row>
    <row r="15" spans="1:46" x14ac:dyDescent="0.25">
      <c r="A15" s="4"/>
      <c r="B15" s="4"/>
      <c r="C15" s="19"/>
      <c r="D15" s="9"/>
      <c r="E15" s="4"/>
      <c r="F15" s="4"/>
      <c r="G15" s="9"/>
      <c r="H15" s="9"/>
      <c r="I15" s="14"/>
      <c r="J15" s="9"/>
      <c r="K15" s="9"/>
      <c r="L15" s="9"/>
      <c r="M15" s="9"/>
      <c r="N15" s="24"/>
      <c r="O15" s="29"/>
      <c r="P15" s="34"/>
      <c r="Q15" s="47"/>
      <c r="R15" s="44"/>
      <c r="S15" s="4"/>
      <c r="T15" s="4"/>
      <c r="U15" s="4"/>
    </row>
    <row r="16" spans="1:46" x14ac:dyDescent="0.25">
      <c r="A16" s="4"/>
      <c r="B16" s="4"/>
      <c r="C16" s="19"/>
      <c r="D16" s="9"/>
      <c r="E16" s="4"/>
      <c r="F16" s="4"/>
      <c r="G16" s="9"/>
      <c r="H16" s="9"/>
      <c r="I16" s="14"/>
      <c r="J16" s="9"/>
      <c r="K16" s="9"/>
      <c r="L16" s="9"/>
      <c r="M16" s="9"/>
      <c r="N16" s="24" t="s">
        <v>59</v>
      </c>
      <c r="O16" s="29"/>
      <c r="P16" s="34"/>
      <c r="Q16" s="47"/>
      <c r="R16" s="44"/>
      <c r="S16" s="4"/>
      <c r="T16" s="4"/>
      <c r="U16" s="4"/>
    </row>
    <row r="17" spans="1:43" x14ac:dyDescent="0.25">
      <c r="A17" s="4"/>
      <c r="B17" s="4"/>
      <c r="C17" s="19"/>
      <c r="D17" s="9"/>
      <c r="E17" s="4"/>
      <c r="F17" s="4"/>
      <c r="G17" s="9"/>
      <c r="H17" s="9"/>
      <c r="I17" s="14"/>
      <c r="J17" s="9"/>
      <c r="K17" s="9"/>
      <c r="L17" s="9"/>
      <c r="M17" s="9"/>
      <c r="N17" s="24"/>
      <c r="O17" s="29"/>
      <c r="P17" s="34"/>
      <c r="Q17" s="47"/>
      <c r="R17" s="44"/>
      <c r="S17" s="4"/>
      <c r="T17" s="4"/>
      <c r="U17" s="4"/>
    </row>
    <row r="18" spans="1:43" x14ac:dyDescent="0.25">
      <c r="N18" s="22" t="s">
        <v>50</v>
      </c>
    </row>
    <row r="19" spans="1:43" x14ac:dyDescent="0.25">
      <c r="A19" s="48" t="s">
        <v>60</v>
      </c>
      <c r="B19" s="49" t="s">
        <v>61</v>
      </c>
    </row>
    <row r="20" spans="1:43" x14ac:dyDescent="0.25">
      <c r="A20" s="1" t="s">
        <v>0</v>
      </c>
      <c r="B20" s="1" t="s">
        <v>1</v>
      </c>
      <c r="C20" s="16" t="s">
        <v>2</v>
      </c>
      <c r="D20" s="6" t="s">
        <v>3</v>
      </c>
      <c r="E20" s="1" t="s">
        <v>4</v>
      </c>
      <c r="F20" s="1" t="s">
        <v>5</v>
      </c>
      <c r="G20" s="6" t="s">
        <v>6</v>
      </c>
      <c r="H20" s="6" t="s">
        <v>51</v>
      </c>
      <c r="I20" s="11" t="s">
        <v>8</v>
      </c>
      <c r="J20" s="6" t="s">
        <v>9</v>
      </c>
      <c r="K20" s="6" t="s">
        <v>10</v>
      </c>
      <c r="L20" s="6" t="s">
        <v>11</v>
      </c>
      <c r="M20" s="6" t="s">
        <v>12</v>
      </c>
      <c r="N20" s="21" t="s">
        <v>13</v>
      </c>
      <c r="O20" s="26" t="s">
        <v>14</v>
      </c>
      <c r="P20" s="31" t="s">
        <v>15</v>
      </c>
      <c r="Q20" s="36" t="s">
        <v>16</v>
      </c>
      <c r="R20" s="41" t="s">
        <v>17</v>
      </c>
      <c r="S20" s="1" t="s">
        <v>18</v>
      </c>
      <c r="T20" s="1" t="s">
        <v>19</v>
      </c>
      <c r="U20" s="1" t="s">
        <v>20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x14ac:dyDescent="0.25">
      <c r="A21" t="s">
        <v>52</v>
      </c>
      <c r="B21" t="s">
        <v>53</v>
      </c>
      <c r="C21" s="17">
        <v>44744</v>
      </c>
      <c r="D21" s="7">
        <v>26000</v>
      </c>
      <c r="E21" t="s">
        <v>21</v>
      </c>
      <c r="F21" t="s">
        <v>22</v>
      </c>
      <c r="G21" s="7">
        <v>26000</v>
      </c>
      <c r="H21" s="7">
        <v>17800</v>
      </c>
      <c r="I21" s="12">
        <v>68.461538461538467</v>
      </c>
      <c r="J21" s="7">
        <v>35644</v>
      </c>
      <c r="K21" s="7">
        <v>6886</v>
      </c>
      <c r="L21" s="7">
        <v>19114</v>
      </c>
      <c r="M21" s="7">
        <v>64479.8203125</v>
      </c>
      <c r="N21" s="22">
        <v>0.29643382855852307</v>
      </c>
      <c r="O21" s="27">
        <v>840</v>
      </c>
      <c r="P21" s="32">
        <v>22.754761904761907</v>
      </c>
      <c r="Q21" s="37" t="s">
        <v>54</v>
      </c>
      <c r="R21" s="42">
        <v>0</v>
      </c>
      <c r="S21" t="s">
        <v>55</v>
      </c>
      <c r="U21" t="s">
        <v>56</v>
      </c>
    </row>
    <row r="22" spans="1:43" ht="15.75" thickBot="1" x14ac:dyDescent="0.3">
      <c r="C22"/>
      <c r="D22"/>
      <c r="G22"/>
      <c r="H22"/>
      <c r="I22"/>
      <c r="J22"/>
      <c r="K22"/>
      <c r="L22"/>
      <c r="M22"/>
      <c r="N22"/>
      <c r="O22"/>
      <c r="P22"/>
      <c r="Q22" s="37"/>
      <c r="R22"/>
    </row>
    <row r="23" spans="1:43" ht="15.75" thickTop="1" x14ac:dyDescent="0.25">
      <c r="A23" s="3"/>
      <c r="B23" s="3"/>
      <c r="C23" s="18" t="s">
        <v>42</v>
      </c>
      <c r="D23" s="8">
        <v>26000</v>
      </c>
      <c r="E23" s="3"/>
      <c r="F23" s="3"/>
      <c r="G23" s="8">
        <v>26000</v>
      </c>
      <c r="H23" s="8">
        <v>17800</v>
      </c>
      <c r="I23" s="13"/>
      <c r="J23" s="8">
        <v>35644</v>
      </c>
      <c r="K23" s="8"/>
      <c r="L23" s="8">
        <v>19114</v>
      </c>
      <c r="M23" s="8">
        <v>64479.8203125</v>
      </c>
      <c r="N23" s="23"/>
      <c r="O23" s="28"/>
      <c r="P23" s="33">
        <v>22.754761904761907</v>
      </c>
      <c r="Q23" s="38"/>
      <c r="R23" s="43">
        <v>0</v>
      </c>
      <c r="S23" s="3"/>
      <c r="T23" s="8"/>
      <c r="U23" s="3"/>
    </row>
    <row r="24" spans="1:43" x14ac:dyDescent="0.25">
      <c r="A24" s="4"/>
      <c r="B24" s="4"/>
      <c r="C24" s="19"/>
      <c r="D24" s="9"/>
      <c r="E24" s="4"/>
      <c r="F24" s="4"/>
      <c r="G24" s="9"/>
      <c r="H24" s="9" t="s">
        <v>43</v>
      </c>
      <c r="I24" s="14">
        <v>68.461538461538467</v>
      </c>
      <c r="J24" s="9"/>
      <c r="K24" s="9"/>
      <c r="L24" s="9"/>
      <c r="M24" s="9" t="s">
        <v>44</v>
      </c>
      <c r="N24" s="24">
        <v>0.29643382855852307</v>
      </c>
      <c r="O24" s="29"/>
      <c r="P24" s="34" t="s">
        <v>45</v>
      </c>
      <c r="Q24" s="39" t="e">
        <v>#DIV/0!</v>
      </c>
      <c r="R24" s="44"/>
      <c r="S24" s="4"/>
      <c r="T24" s="9"/>
      <c r="U24" s="4"/>
    </row>
    <row r="25" spans="1:43" x14ac:dyDescent="0.25">
      <c r="A25" s="5"/>
      <c r="B25" s="5"/>
      <c r="C25" s="20"/>
      <c r="D25" s="10"/>
      <c r="E25" s="5"/>
      <c r="F25" s="5"/>
      <c r="G25" s="10"/>
      <c r="H25" s="10" t="s">
        <v>46</v>
      </c>
      <c r="I25" s="15" t="e">
        <v>#DIV/0!</v>
      </c>
      <c r="J25" s="10"/>
      <c r="K25" s="10"/>
      <c r="L25" s="10"/>
      <c r="M25" s="10" t="s">
        <v>47</v>
      </c>
      <c r="N25" s="25">
        <v>0.29643382855852307</v>
      </c>
      <c r="O25" s="30"/>
      <c r="P25" s="35" t="s">
        <v>48</v>
      </c>
      <c r="Q25" s="46">
        <v>0</v>
      </c>
      <c r="R25" s="45" t="s">
        <v>49</v>
      </c>
      <c r="S25" s="5">
        <v>0</v>
      </c>
      <c r="T25" s="10"/>
      <c r="U25" s="5"/>
    </row>
    <row r="30" spans="1:43" x14ac:dyDescent="0.25">
      <c r="N30" s="22" t="s">
        <v>57</v>
      </c>
    </row>
    <row r="31" spans="1:43" x14ac:dyDescent="0.25">
      <c r="N31" s="22" t="s">
        <v>58</v>
      </c>
    </row>
  </sheetData>
  <conditionalFormatting sqref="A2:U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&amp;LParkway&amp;CGladwin Township&amp;R2026 
ECF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Cuddie</dc:creator>
  <cp:lastModifiedBy>Corey Cuddie</cp:lastModifiedBy>
  <cp:lastPrinted>2026-01-13T15:31:55Z</cp:lastPrinted>
  <dcterms:created xsi:type="dcterms:W3CDTF">2026-01-13T15:26:50Z</dcterms:created>
  <dcterms:modified xsi:type="dcterms:W3CDTF">2026-01-21T19:20:54Z</dcterms:modified>
</cp:coreProperties>
</file>