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57" documentId="8_{09AB4FFE-527B-476A-9F50-FA02B71C5D83}" xr6:coauthVersionLast="47" xr6:coauthVersionMax="47" xr10:uidLastSave="{91A0B5A4-4AF5-4F04-9957-C8A7B565F633}"/>
  <bookViews>
    <workbookView xWindow="-120" yWindow="-120" windowWidth="20730" windowHeight="11040" xr2:uid="{D4AAC259-1F0C-44ED-A54C-DAF697F6D6D6}"/>
  </bookViews>
  <sheets>
    <sheet name="FF R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5" i="2" s="1"/>
  <c r="K2" i="2"/>
  <c r="Q2" i="2" s="1"/>
  <c r="D3" i="2"/>
  <c r="G3" i="2"/>
  <c r="H3" i="2"/>
  <c r="I4" i="2" s="1"/>
  <c r="J3" i="2"/>
  <c r="L3" i="2"/>
  <c r="M3" i="2"/>
  <c r="O3" i="2"/>
  <c r="P3" i="2"/>
  <c r="K3" i="2" l="1"/>
  <c r="M5" i="2" s="1"/>
  <c r="R2" i="2"/>
  <c r="S5" i="2"/>
  <c r="S2" i="2"/>
  <c r="P5" i="2"/>
</calcChain>
</file>

<file path=xl/sharedStrings.xml><?xml version="1.0" encoding="utf-8"?>
<sst xmlns="http://schemas.openxmlformats.org/spreadsheetml/2006/main" count="84" uniqueCount="49">
  <si>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</si>
  <si>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</si>
  <si>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</si>
  <si>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</si>
  <si>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</si>
  <si>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</si>
  <si>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</si>
  <si>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</si>
  <si>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</si>
  <si>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</si>
  <si>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</si>
  <si>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</si>
  <si>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</si>
  <si>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</si>
  <si>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</si>
  <si>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</si>
  <si>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</si>
  <si>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</si>
  <si>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</si>
  <si>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</si>
  <si>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</si>
  <si>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</si>
  <si>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080-030-300-002-01</t>
  </si>
  <si>
    <t>1110 N M-18</t>
  </si>
  <si>
    <t>WD</t>
  </si>
  <si>
    <t>03-ARM'S LENGTH</t>
  </si>
  <si>
    <t>COMMERCIAL/INDUSTRIAL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</si>
  <si>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</si>
  <si>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</si>
  <si>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</si>
  <si>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</si>
  <si>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</si>
  <si>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</si>
  <si>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</si>
  <si>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Asd. when Sold</t>
  </si>
  <si>
    <t>110-009-200-005-01</t>
  </si>
  <si>
    <t>27 E M-61</t>
  </si>
  <si>
    <t>2000 COMMERCIAL</t>
  </si>
  <si>
    <t>110-420-012-012-00</t>
  </si>
  <si>
    <t>350 E M-61</t>
  </si>
  <si>
    <t>PTA</t>
  </si>
  <si>
    <t>19-MULTI PARCEL ARM'S LENGTH</t>
  </si>
  <si>
    <t>110-420-012-015-00</t>
  </si>
  <si>
    <t>Hay Township sales</t>
  </si>
  <si>
    <t>no change from 2025</t>
  </si>
  <si>
    <t>Included sales from Hay Township due to a lack of data in Gladwin Township</t>
  </si>
  <si>
    <t>Commercial and Industrial were combined for the land analysis due to a lack of data</t>
  </si>
  <si>
    <t>Used $170/ff</t>
  </si>
  <si>
    <t>Excess acres were valued using the residential acres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</si>
</sst>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164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A58C-2E43-405E-B99A-C0F357C0034B}">
  <dimension ref="A1:AN22"/>
  <sheetViews>
    <sheetView tabSelected="1" view="pageLayout" topLeftCell="I5" zoomScaleNormal="100" workbookViewId="0">
      <selection activeCell="L22" sqref="L22"/>
    </sheetView>
  </sheetViews>
  <sheetFormatPr defaultRowHeight="15" x14ac:dyDescent="0.25"/>
  <cols>
    <col min="1" max="1" width="18" customWidth="1"/>
    <col min="2" max="2" width="13.28515625" customWidth="1"/>
    <col min="3" max="3" width="13.140625" style="17" customWidth="1"/>
    <col min="4" max="4" width="16.42578125" style="7" customWidth="1"/>
    <col min="5" max="5" width="7.42578125" customWidth="1"/>
    <col min="6" max="6" width="28.85546875" customWidth="1"/>
    <col min="7" max="7" width="14" style="7" customWidth="1"/>
    <col min="8" max="8" width="14.140625" style="7" customWidth="1"/>
    <col min="9" max="9" width="13.5703125" style="12" customWidth="1"/>
    <col min="10" max="10" width="16.28515625" style="7" customWidth="1"/>
    <col min="11" max="11" width="15.85546875" style="7" customWidth="1"/>
    <col min="12" max="12" width="18" style="7" customWidth="1"/>
    <col min="13" max="13" width="11.28515625" style="22" customWidth="1"/>
    <col min="14" max="14" width="8" style="26" customWidth="1"/>
    <col min="15" max="15" width="10.42578125" style="31" customWidth="1"/>
    <col min="16" max="16" width="12" style="31" customWidth="1"/>
    <col min="17" max="17" width="12.42578125" style="7" customWidth="1"/>
    <col min="18" max="18" width="15.42578125" style="7" customWidth="1"/>
    <col min="19" max="19" width="14.85546875" style="36" customWidth="1"/>
    <col min="20" max="20" width="13.85546875" style="31" customWidth="1"/>
    <col min="21" max="21" width="27.7109375" customWidth="1"/>
    <col min="22" max="22" width="23.5703125" customWidth="1"/>
  </cols>
  <sheetData>
    <row r="1" spans="1:40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5.75" thickBot="1" x14ac:dyDescent="0.3">
      <c r="A2" t="s">
        <v>22</v>
      </c>
      <c r="B2" t="s">
        <v>23</v>
      </c>
      <c r="C2" s="17">
        <v>45552</v>
      </c>
      <c r="D2" s="7">
        <v>400000</v>
      </c>
      <c r="E2" t="s">
        <v>24</v>
      </c>
      <c r="F2" t="s">
        <v>25</v>
      </c>
      <c r="G2" s="7">
        <v>400000</v>
      </c>
      <c r="H2" s="7">
        <v>165500</v>
      </c>
      <c r="I2" s="12">
        <f>H2/G2*100</f>
        <v>41.375</v>
      </c>
      <c r="J2" s="7">
        <v>331003</v>
      </c>
      <c r="K2" s="7">
        <f>G2-285483</f>
        <v>114517</v>
      </c>
      <c r="L2" s="7">
        <v>45520</v>
      </c>
      <c r="M2" s="22">
        <v>486</v>
      </c>
      <c r="N2" s="26">
        <v>390.86419699999999</v>
      </c>
      <c r="O2" s="31">
        <v>3.0009999999999999</v>
      </c>
      <c r="P2" s="31">
        <v>3.0009999999999999</v>
      </c>
      <c r="Q2" s="7">
        <f>K2/M2</f>
        <v>235.63168724279836</v>
      </c>
      <c r="R2" s="7">
        <f>K2/O2</f>
        <v>38159.613462179273</v>
      </c>
      <c r="S2" s="36">
        <f>K2/O2/43560</f>
        <v>0.87602418416389516</v>
      </c>
      <c r="T2" s="31">
        <v>486</v>
      </c>
      <c r="V2" t="s">
        <v>26</v>
      </c>
      <c r="AE2" s="2"/>
      <c r="AG2" s="2"/>
    </row>
    <row r="3" spans="1:40" ht="15.75" thickTop="1" x14ac:dyDescent="0.25">
      <c r="A3" s="3"/>
      <c r="B3" s="3"/>
      <c r="C3" s="18" t="s">
        <v>27</v>
      </c>
      <c r="D3" s="8">
        <f>+SUM(D2:D2)</f>
        <v>400000</v>
      </c>
      <c r="E3" s="3"/>
      <c r="F3" s="3"/>
      <c r="G3" s="8">
        <f>+SUM(G2:G2)</f>
        <v>400000</v>
      </c>
      <c r="H3" s="8">
        <f>+SUM(H2:H2)</f>
        <v>165500</v>
      </c>
      <c r="I3" s="13"/>
      <c r="J3" s="8">
        <f>+SUM(J2:J2)</f>
        <v>331003</v>
      </c>
      <c r="K3" s="8">
        <f>+SUM(K2:K2)</f>
        <v>114517</v>
      </c>
      <c r="L3" s="8">
        <f>+SUM(L2:L2)</f>
        <v>45520</v>
      </c>
      <c r="M3" s="23">
        <f>+SUM(M2:M2)</f>
        <v>486</v>
      </c>
      <c r="N3" s="27"/>
      <c r="O3" s="32">
        <f>+SUM(O2:O2)</f>
        <v>3.0009999999999999</v>
      </c>
      <c r="P3" s="32">
        <f>+SUM(P2:P2)</f>
        <v>3.0009999999999999</v>
      </c>
      <c r="Q3" s="8"/>
      <c r="R3" s="8"/>
      <c r="S3" s="37"/>
      <c r="T3" s="32"/>
      <c r="U3" s="3"/>
      <c r="V3" s="3"/>
    </row>
    <row r="4" spans="1:40" x14ac:dyDescent="0.25">
      <c r="A4" s="4"/>
      <c r="B4" s="4"/>
      <c r="C4" s="19"/>
      <c r="D4" s="9"/>
      <c r="E4" s="4"/>
      <c r="F4" s="4"/>
      <c r="G4" s="9"/>
      <c r="H4" s="9" t="s">
        <v>28</v>
      </c>
      <c r="I4" s="14">
        <f>H3/G3*100</f>
        <v>41.375</v>
      </c>
      <c r="J4" s="9"/>
      <c r="K4" s="9"/>
      <c r="L4" s="9" t="s">
        <v>29</v>
      </c>
      <c r="M4" s="24"/>
      <c r="N4" s="28"/>
      <c r="O4" s="33" t="s">
        <v>29</v>
      </c>
      <c r="P4" s="33"/>
      <c r="Q4" s="9"/>
      <c r="R4" s="9" t="s">
        <v>29</v>
      </c>
      <c r="S4" s="38"/>
      <c r="T4" s="33"/>
      <c r="U4" s="4"/>
      <c r="V4" s="4"/>
    </row>
    <row r="5" spans="1:40" x14ac:dyDescent="0.25">
      <c r="A5" s="5"/>
      <c r="B5" s="5"/>
      <c r="C5" s="20"/>
      <c r="D5" s="10"/>
      <c r="E5" s="5"/>
      <c r="F5" s="5"/>
      <c r="G5" s="10"/>
      <c r="H5" s="10" t="s">
        <v>30</v>
      </c>
      <c r="I5" s="15" t="e">
        <f>STDEV(I2:I2)</f>
        <v>#DIV/0!</v>
      </c>
      <c r="J5" s="10"/>
      <c r="K5" s="10"/>
      <c r="L5" s="10" t="s">
        <v>31</v>
      </c>
      <c r="M5" s="40">
        <f>K3/M3</f>
        <v>235.63168724279836</v>
      </c>
      <c r="N5" s="29"/>
      <c r="O5" s="34" t="s">
        <v>32</v>
      </c>
      <c r="P5" s="34">
        <f>K3/O3</f>
        <v>38159.613462179273</v>
      </c>
      <c r="Q5" s="10"/>
      <c r="R5" s="10" t="s">
        <v>33</v>
      </c>
      <c r="S5" s="39">
        <f>K3/O3/43560</f>
        <v>0.87602418416389516</v>
      </c>
      <c r="T5" s="34"/>
      <c r="U5" s="5"/>
      <c r="V5" s="5"/>
    </row>
    <row r="8" spans="1:40" x14ac:dyDescent="0.25">
      <c r="A8" t="s">
        <v>43</v>
      </c>
    </row>
    <row r="9" spans="1:40" x14ac:dyDescent="0.25">
      <c r="A9" t="s">
        <v>0</v>
      </c>
      <c r="B9" t="s">
        <v>1</v>
      </c>
      <c r="C9" s="17" t="s">
        <v>2</v>
      </c>
      <c r="D9" s="7" t="s">
        <v>3</v>
      </c>
      <c r="E9" t="s">
        <v>4</v>
      </c>
      <c r="F9" t="s">
        <v>5</v>
      </c>
      <c r="G9" s="7" t="s">
        <v>6</v>
      </c>
      <c r="H9" s="7" t="s">
        <v>34</v>
      </c>
      <c r="I9" s="12" t="s">
        <v>8</v>
      </c>
      <c r="J9" s="7" t="s">
        <v>9</v>
      </c>
      <c r="K9" s="7" t="s">
        <v>10</v>
      </c>
      <c r="L9" s="7" t="s">
        <v>11</v>
      </c>
      <c r="M9" s="22" t="s">
        <v>12</v>
      </c>
      <c r="N9" s="26" t="s">
        <v>13</v>
      </c>
      <c r="O9" s="31" t="s">
        <v>14</v>
      </c>
      <c r="P9" s="31" t="s">
        <v>15</v>
      </c>
      <c r="Q9" s="7" t="s">
        <v>16</v>
      </c>
      <c r="R9" s="7" t="s">
        <v>17</v>
      </c>
      <c r="S9" s="36" t="s">
        <v>18</v>
      </c>
      <c r="T9" s="31" t="s">
        <v>19</v>
      </c>
      <c r="U9" t="s">
        <v>20</v>
      </c>
      <c r="V9" t="s">
        <v>21</v>
      </c>
    </row>
    <row r="10" spans="1:40" x14ac:dyDescent="0.25">
      <c r="A10" t="s">
        <v>35</v>
      </c>
      <c r="B10" t="s">
        <v>36</v>
      </c>
      <c r="C10" s="17">
        <v>45428</v>
      </c>
      <c r="D10" s="7">
        <v>115000</v>
      </c>
      <c r="E10" t="s">
        <v>24</v>
      </c>
      <c r="F10" t="s">
        <v>25</v>
      </c>
      <c r="G10" s="7">
        <v>115000</v>
      </c>
      <c r="H10" s="7">
        <v>63600</v>
      </c>
      <c r="I10" s="12">
        <v>55.3</v>
      </c>
      <c r="J10" s="7">
        <v>113097</v>
      </c>
      <c r="K10" s="7">
        <v>34903</v>
      </c>
      <c r="L10" s="7">
        <v>33000</v>
      </c>
      <c r="M10" s="22">
        <v>200</v>
      </c>
      <c r="N10" s="26">
        <v>243</v>
      </c>
      <c r="O10" s="31">
        <v>1.1200000000000001</v>
      </c>
      <c r="P10" s="31">
        <v>1.1200000000000001</v>
      </c>
      <c r="Q10" s="7">
        <v>175</v>
      </c>
      <c r="R10" s="7">
        <v>31275</v>
      </c>
      <c r="S10" s="36">
        <v>0.72</v>
      </c>
      <c r="T10" s="31">
        <v>200</v>
      </c>
      <c r="V10" t="s">
        <v>37</v>
      </c>
    </row>
    <row r="11" spans="1:40" x14ac:dyDescent="0.25">
      <c r="A11" t="s">
        <v>38</v>
      </c>
      <c r="B11" t="s">
        <v>39</v>
      </c>
      <c r="C11" s="17">
        <v>44683</v>
      </c>
      <c r="D11" s="7">
        <v>165000</v>
      </c>
      <c r="E11" t="s">
        <v>40</v>
      </c>
      <c r="F11" t="s">
        <v>41</v>
      </c>
      <c r="G11" s="7">
        <v>165000</v>
      </c>
      <c r="H11" s="7">
        <v>64000</v>
      </c>
      <c r="I11" s="12">
        <v>38.79</v>
      </c>
      <c r="J11" s="7">
        <v>126025</v>
      </c>
      <c r="K11" s="7">
        <v>74175</v>
      </c>
      <c r="L11" s="7">
        <v>35200</v>
      </c>
      <c r="M11" s="22">
        <v>440</v>
      </c>
      <c r="N11" s="26">
        <v>360</v>
      </c>
      <c r="O11" s="31">
        <v>1.82</v>
      </c>
      <c r="P11" s="31">
        <v>0.5</v>
      </c>
      <c r="Q11" s="7">
        <v>169</v>
      </c>
      <c r="R11" s="7">
        <v>40800</v>
      </c>
      <c r="S11" s="36">
        <v>0.94</v>
      </c>
      <c r="T11" s="31">
        <v>440</v>
      </c>
      <c r="U11" t="s">
        <v>42</v>
      </c>
      <c r="V11" t="s">
        <v>37</v>
      </c>
    </row>
    <row r="12" spans="1:40" x14ac:dyDescent="0.25">
      <c r="C12" s="17" t="s">
        <v>27</v>
      </c>
      <c r="D12" s="7">
        <v>280000</v>
      </c>
      <c r="G12" s="7">
        <v>280000</v>
      </c>
      <c r="H12" s="7">
        <v>127600</v>
      </c>
      <c r="J12" s="7">
        <v>239122</v>
      </c>
      <c r="K12" s="7">
        <v>109078</v>
      </c>
      <c r="L12" s="7">
        <v>68200</v>
      </c>
      <c r="M12" s="22">
        <v>640</v>
      </c>
      <c r="O12" s="31">
        <v>2.93</v>
      </c>
      <c r="P12" s="31">
        <v>1.61</v>
      </c>
    </row>
    <row r="13" spans="1:40" x14ac:dyDescent="0.25">
      <c r="H13" s="7" t="s">
        <v>28</v>
      </c>
      <c r="I13" s="12">
        <v>45.57</v>
      </c>
      <c r="L13" s="7" t="s">
        <v>29</v>
      </c>
      <c r="O13" s="31" t="s">
        <v>29</v>
      </c>
      <c r="R13" s="7" t="s">
        <v>29</v>
      </c>
    </row>
    <row r="14" spans="1:40" x14ac:dyDescent="0.25">
      <c r="H14" s="7" t="s">
        <v>30</v>
      </c>
      <c r="I14" s="12">
        <v>11.68</v>
      </c>
      <c r="L14" s="7" t="s">
        <v>31</v>
      </c>
      <c r="M14" s="22">
        <v>170</v>
      </c>
      <c r="O14" s="31" t="s">
        <v>32</v>
      </c>
      <c r="P14" s="31">
        <v>37177.230000000003</v>
      </c>
      <c r="R14" s="7" t="s">
        <v>33</v>
      </c>
      <c r="S14" s="36">
        <v>0.85</v>
      </c>
    </row>
    <row r="16" spans="1:40" x14ac:dyDescent="0.25">
      <c r="M16" s="41" t="s">
        <v>47</v>
      </c>
      <c r="O16" s="12" t="s">
        <v>44</v>
      </c>
    </row>
    <row r="20" spans="14:19" x14ac:dyDescent="0.25">
      <c r="N20" s="7" t="s">
        <v>46</v>
      </c>
      <c r="O20" s="7"/>
      <c r="P20" s="22"/>
      <c r="Q20" s="26"/>
      <c r="R20" s="31"/>
      <c r="S20" s="31"/>
    </row>
    <row r="21" spans="14:19" x14ac:dyDescent="0.25">
      <c r="N21" s="7" t="s">
        <v>45</v>
      </c>
      <c r="O21" s="7"/>
      <c r="P21" s="22"/>
      <c r="Q21" s="26"/>
      <c r="R21" s="31"/>
      <c r="S21" s="31"/>
    </row>
    <row r="22" spans="14:19" x14ac:dyDescent="0.25">
      <c r="N22" s="26" t="s">
        <v>48</v>
      </c>
    </row>
  </sheetData>
  <conditionalFormatting sqref="A2:V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&amp;LCommercial and Industrial&amp;CGladwin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2026-01-21T18:47:10Z</cp:lastPrinted>
  <dcterms:created xsi:type="dcterms:W3CDTF">2026-01-12T18:47:06Z</dcterms:created>
  <dcterms:modified xsi:type="dcterms:W3CDTF">2026-02-04T15:21:09Z</dcterms:modified>
</cp:coreProperties>
</file>